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Nicole\Documents\A-CMF-Nicole\Setting Course 2020\Research\"/>
    </mc:Choice>
  </mc:AlternateContent>
  <bookViews>
    <workbookView xWindow="-120" yWindow="-120" windowWidth="20730" windowHeight="11160" tabRatio="750"/>
  </bookViews>
  <sheets>
    <sheet name="Overview &amp; Instructions" sheetId="4" r:id="rId1"/>
    <sheet name="Salary Targets by Position" sheetId="2" r:id="rId2"/>
    <sheet name="Detailed Budget by Category" sheetId="3" r:id="rId3"/>
    <sheet name="Budget Targets by Category" sheetId="1" r:id="rId4"/>
  </sheets>
  <definedNames>
    <definedName name="_xlnm.Print_Area" localSheetId="3">'Budget Targets by Category'!$A$1:$G$19</definedName>
    <definedName name="_xlnm.Print_Area" localSheetId="2">'Detailed Budget by Category'!$A$1:$E$57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7" i="2" l="1"/>
  <c r="B10" i="3" s="1"/>
  <c r="B16" i="1" l="1"/>
  <c r="B12" i="3"/>
  <c r="B25" i="3"/>
  <c r="B49" i="3"/>
  <c r="B8" i="3"/>
  <c r="B31" i="3"/>
  <c r="B18" i="3"/>
  <c r="B43" i="3"/>
  <c r="B38" i="3"/>
  <c r="B6" i="1" l="1"/>
  <c r="C6" i="1" s="1"/>
  <c r="C12" i="3"/>
  <c r="B7" i="1"/>
  <c r="C7" i="1" s="1"/>
  <c r="C18" i="3"/>
  <c r="B8" i="1"/>
  <c r="C25" i="3"/>
  <c r="B9" i="1"/>
  <c r="C9" i="1" s="1"/>
  <c r="C31" i="3"/>
  <c r="B10" i="1"/>
  <c r="C10" i="1" s="1"/>
  <c r="C38" i="3"/>
  <c r="B5" i="1"/>
  <c r="C8" i="3"/>
  <c r="B11" i="1"/>
  <c r="C11" i="1" s="1"/>
  <c r="C43" i="3"/>
  <c r="B12" i="1"/>
  <c r="C12" i="1" s="1"/>
  <c r="C49" i="3"/>
  <c r="C8" i="1"/>
  <c r="B53" i="3"/>
  <c r="B57" i="3" s="1"/>
  <c r="C57" i="3" s="1"/>
  <c r="D16" i="1"/>
  <c r="B13" i="1" l="1"/>
  <c r="C5" i="1"/>
  <c r="C13" i="1" s="1"/>
  <c r="C53" i="3"/>
  <c r="B15" i="1"/>
  <c r="C15" i="1" s="1"/>
  <c r="C16" i="1" l="1"/>
</calcChain>
</file>

<file path=xl/sharedStrings.xml><?xml version="1.0" encoding="utf-8"?>
<sst xmlns="http://schemas.openxmlformats.org/spreadsheetml/2006/main" count="126" uniqueCount="100">
  <si>
    <t>Equipment</t>
  </si>
  <si>
    <t>Travel</t>
  </si>
  <si>
    <t>Supplies &amp; Materials</t>
  </si>
  <si>
    <t>Unspent Funds</t>
  </si>
  <si>
    <t>Other Services</t>
  </si>
  <si>
    <t>Expense Category</t>
  </si>
  <si>
    <t>Your Account $</t>
  </si>
  <si>
    <t>Your Account %</t>
  </si>
  <si>
    <t>Position</t>
  </si>
  <si>
    <t>Chief of Staff</t>
  </si>
  <si>
    <t>Legislative Director</t>
  </si>
  <si>
    <t>Legislative Correspondent</t>
  </si>
  <si>
    <t>Scheduler</t>
  </si>
  <si>
    <t>District Director</t>
  </si>
  <si>
    <t>Field Representative</t>
  </si>
  <si>
    <t xml:space="preserve">Your Account </t>
  </si>
  <si>
    <t>Average</t>
  </si>
  <si>
    <t>Printers</t>
  </si>
  <si>
    <t>Telephone service</t>
  </si>
  <si>
    <t>Gas, electricity, etc.</t>
  </si>
  <si>
    <t>Other</t>
  </si>
  <si>
    <t>Printing and Reproduction</t>
  </si>
  <si>
    <t>Photography, Radio and TV</t>
  </si>
  <si>
    <t>Supplies and Materials</t>
  </si>
  <si>
    <t>Office Supplies</t>
  </si>
  <si>
    <t>Subscriptions</t>
  </si>
  <si>
    <t>Janitorial service</t>
  </si>
  <si>
    <t>Subtotal</t>
  </si>
  <si>
    <t>TOTAL EXPENDITURES</t>
  </si>
  <si>
    <t>UNSPENT FUNDS</t>
  </si>
  <si>
    <t>Constituent Responses</t>
  </si>
  <si>
    <t>Newsletters</t>
  </si>
  <si>
    <t>"Account %" column will automatically reflect what percentage of your budget each item represents.</t>
  </si>
  <si>
    <t>Bonuses</t>
  </si>
  <si>
    <t>Airfare -- Member and staff</t>
  </si>
  <si>
    <t>Lodging -- Member and staff</t>
  </si>
  <si>
    <t>Staff training</t>
  </si>
  <si>
    <t>YOUR MRA (you must enter amount)</t>
  </si>
  <si>
    <t>Car rental -- Member and staff</t>
  </si>
  <si>
    <t>Personnel Compensation</t>
  </si>
  <si>
    <t>Salaries</t>
  </si>
  <si>
    <t>Personnel Compensation (salaries, overtime and bonuses)</t>
  </si>
  <si>
    <t>Franked Mail</t>
  </si>
  <si>
    <t>TOTAL FUNDS (your Members' Representational Allowance)</t>
  </si>
  <si>
    <t>District Office</t>
  </si>
  <si>
    <t>Washington, DC Office</t>
  </si>
  <si>
    <t>Contingency</t>
  </si>
  <si>
    <t>Legislative Assistant</t>
  </si>
  <si>
    <t>Highest**</t>
  </si>
  <si>
    <t>Lowest*</t>
  </si>
  <si>
    <t>Internet ads</t>
  </si>
  <si>
    <t xml:space="preserve"> Salary Targets by Position </t>
  </si>
  <si>
    <t>Executive Assistant</t>
  </si>
  <si>
    <t>Median</t>
  </si>
  <si>
    <t>Budget Worksheet:  Detailed Budget Targets by Category</t>
  </si>
  <si>
    <t>Budget Worksheet:  Overall Budget Targets by Category</t>
  </si>
  <si>
    <t>Instructions:  Each category will be filled in by the amounts you enter in the "Detailed Budget by Category" tab.</t>
  </si>
  <si>
    <t>Tab Name</t>
  </si>
  <si>
    <t>Description</t>
  </si>
  <si>
    <t>Detailed Budget by Category</t>
  </si>
  <si>
    <t>Budget Targets by Category</t>
  </si>
  <si>
    <t>Salary Targets by Position</t>
  </si>
  <si>
    <t>Budget Worksheet:  Overview &amp; Instructions</t>
  </si>
  <si>
    <t>TOTAL BUDGET ESTIMATE FOR STAFF SALARIES</t>
  </si>
  <si>
    <t>Instructions</t>
  </si>
  <si>
    <t>Enter the salary for each of your staffers, adding additional rows as needed. Your total estimate for salaries will be summarized, and the amount will automatically complete the "Salaries" row under "Personnel Compensation" on the "Detailed Budget by Category" tab.</t>
  </si>
  <si>
    <t>Keep in Mind…</t>
  </si>
  <si>
    <t xml:space="preserve">Since staff salaries will make up the majority of your budget, you may wish to start with this budget category prior to completing the others. Included on this tab are the minimum, maximum, and average salaries of common House job positions. </t>
  </si>
  <si>
    <t>Staff salaries are only part of the "Personnel Compensation" category. On the "Detailed Budget by Category" tab you will also want to budget for any possible bonuses you may wish to provide your staff.</t>
  </si>
  <si>
    <t>The estimates for each budget category will automatically populate the "Your Account $" column on this tab as you complete the "Detailed Budget by Category" tab. Percentages will also be automatically calculated.</t>
  </si>
  <si>
    <t>This tab breaks out the 8 most common budget categories (as reported in the Statements of Disbursements of the House), with extra lines for common subcategories.</t>
  </si>
  <si>
    <t>We highly recommend reviewing the information on this tab carefully prior to completing any parts of this worksheet.</t>
  </si>
  <si>
    <t>Instructions: Enter the dollar amount you wish to spend in the "Your Account" column. Add rows for additional staff as necessary, double-checking that the sum of your salaries on the "TOTALS" line include all budgeted staff. This total will appear in the "Salaries" row under "Personnel Compensation" on the "Detailed Budget by Category" tab.</t>
  </si>
  <si>
    <t>Office Manager</t>
  </si>
  <si>
    <t>Instructions: Enter the dollar amount you wish to spend in the "Your Account" column. Totals will appear on the "Budget Targets by Category" tab.</t>
  </si>
  <si>
    <t>Computer hardware (workstations, laptops, etc.)</t>
  </si>
  <si>
    <t>Photocopier/Copy machine</t>
  </si>
  <si>
    <t>Telephone town halls</t>
  </si>
  <si>
    <t>Printing and Folding</t>
  </si>
  <si>
    <t>Rent, Communication &amp; Utilities</t>
  </si>
  <si>
    <t>District Office Rent</t>
  </si>
  <si>
    <t>Enter your Members' Representational Allowance (MRA) at the bottom. Then, add your estimates for each budget subcategory. The subtotal for each category will be calculated automatically, as will the percent of your budget this category comprises. You can then compare your estimates against the 2019 freshman averages.</t>
  </si>
  <si>
    <t>The 2019 numbers are provided for guidance, but your budget may be split differently among these categories as you define your budget prioriries for your office.</t>
  </si>
  <si>
    <r>
      <t xml:space="preserve">This tab lists the 8 most common budget categories, as they are publicly reported in the </t>
    </r>
    <r>
      <rPr>
        <i/>
        <sz val="10"/>
        <rFont val="Segoe UI"/>
        <family val="2"/>
      </rPr>
      <t>Statements of Disbursements of the House</t>
    </r>
    <r>
      <rPr>
        <sz val="10"/>
        <rFont val="Segoe UI"/>
        <family val="2"/>
      </rPr>
      <t>. For reference, the columns on the right provide information on the average spending by the last freshmen class in their first year in office (note: only those Members who served a full-year were included). It also shows what percentage each category comprised of their overall Members' Representational Allowance (MRA). We have also included the range of freshmen spending in these categories (minimums and maximums) for 2019.</t>
    </r>
  </si>
  <si>
    <t>Avg. Freshman Office 2019 $</t>
  </si>
  <si>
    <t>Avg. Freshman Office 2019 % of MRA</t>
  </si>
  <si>
    <r>
      <t>Technology Service Contract</t>
    </r>
    <r>
      <rPr>
        <sz val="11"/>
        <rFont val="Calibri"/>
        <family val="2"/>
      </rPr>
      <t>—</t>
    </r>
    <r>
      <rPr>
        <sz val="11"/>
        <rFont val="Segoe UI"/>
        <family val="2"/>
      </rPr>
      <t>Computer Maintenance Vendor</t>
    </r>
  </si>
  <si>
    <r>
      <t>Technology Service Contract</t>
    </r>
    <r>
      <rPr>
        <sz val="11"/>
        <rFont val="Calibri"/>
        <family val="2"/>
      </rPr>
      <t>—</t>
    </r>
    <r>
      <rPr>
        <sz val="11"/>
        <rFont val="Segoe UI"/>
        <family val="2"/>
      </rPr>
      <t>Correspondence Management System</t>
    </r>
  </si>
  <si>
    <t>Avg. Freshman Office 2019 
% of MRA</t>
  </si>
  <si>
    <t>Minimum Freshman Spending in 2019</t>
  </si>
  <si>
    <t>Maximum Freshman Spending in 2019</t>
  </si>
  <si>
    <r>
      <t>Source: Congressional Research Service, R44323, "</t>
    </r>
    <r>
      <rPr>
        <i/>
        <sz val="10"/>
        <color rgb="FF000000"/>
        <rFont val="Segoe UI"/>
        <family val="2"/>
      </rPr>
      <t>Staff Pay Levels for Selected Positions in House Member Offices, 2001-2019."</t>
    </r>
    <r>
      <rPr>
        <sz val="10"/>
        <color rgb="FF000000"/>
        <rFont val="Segoe UI"/>
        <family val="2"/>
      </rPr>
      <t xml:space="preserve"> Salaries shown are for common House staff positions from 2019.</t>
    </r>
  </si>
  <si>
    <t>Constituent Services Representative</t>
  </si>
  <si>
    <t>Caseworker</t>
  </si>
  <si>
    <t>Communications Director</t>
  </si>
  <si>
    <t>Press Secretary</t>
  </si>
  <si>
    <t>Staff Assistant</t>
  </si>
  <si>
    <t xml:space="preserve">Notes:
*Lowest salaries include compensation for part-time and shared employees.
**The maximum rate of pay in a personal office in 2019 was $168,411, which was increased to $173,900 in 2020. Staff who receive pay from more than one office may exceed that cap. Committee, leadership and other statutory positions may have higher thresholds.  </t>
  </si>
  <si>
    <t>Note: Figures represent an analysis of the 85 full-year freshman offices’ spending in 2019 as reported in the Statement of Disbursements of the House. Expenditures in the “Transportation of Things” category were uncommon and not included this analysis. The "total" for the 2019 freshmen expenditures is the average amount these offices spent in their first year.</t>
  </si>
  <si>
    <t>For detailed guidance on developing your first-year budget, please review Chapter 3, "Creating a First-Year Budget," in CMF's signature publication, 
Setting Course: A Congressional Management Guide. Setting Course is available in PDF on our website at www.CongressFoundation.org. 
Contact us at CMF@CongressFoundation.org or 202-546-0100 for complimentary hardcopies.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</si>
</sst>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_(&quot;$&quot;* #,##0_);_(&quot;$&quot;* \(#,##0\);_(&quot;$&quot;* &quot;-&quot;??_);_(@_)"/>
  </numFmts>
  <fonts count="19" x14ac:knownFonts="1">
    <font>
      <sz val="10"/>
      <name val="Arial"/>
    </font>
    <font>
      <sz val="8"/>
      <name val="Arial"/>
      <family val="2"/>
    </font>
    <font>
      <b/>
      <sz val="14"/>
      <color indexed="9"/>
      <name val="Segoe UI"/>
      <family val="2"/>
    </font>
    <font>
      <sz val="10"/>
      <name val="Segoe UI"/>
      <family val="2"/>
    </font>
    <font>
      <i/>
      <sz val="9"/>
      <name val="Segoe UI"/>
      <family val="2"/>
    </font>
    <font>
      <b/>
      <i/>
      <sz val="11"/>
      <color indexed="9"/>
      <name val="Segoe UI"/>
      <family val="2"/>
    </font>
    <font>
      <b/>
      <sz val="11"/>
      <name val="Segoe UI"/>
      <family val="2"/>
    </font>
    <font>
      <sz val="11"/>
      <name val="Segoe UI"/>
      <family val="2"/>
    </font>
    <font>
      <sz val="10"/>
      <color rgb="FF000000"/>
      <name val="Segoe UI"/>
      <family val="2"/>
    </font>
    <font>
      <i/>
      <sz val="10"/>
      <name val="Segoe UI"/>
      <family val="2"/>
    </font>
    <font>
      <b/>
      <sz val="11"/>
      <color indexed="9"/>
      <name val="Segoe UI"/>
      <family val="2"/>
    </font>
    <font>
      <b/>
      <sz val="11"/>
      <color theme="0"/>
      <name val="Segoe UI"/>
      <family val="2"/>
    </font>
    <font>
      <b/>
      <sz val="10"/>
      <color indexed="9"/>
      <name val="Segoe UI"/>
      <family val="2"/>
    </font>
    <font>
      <i/>
      <sz val="10"/>
      <color rgb="FF000000"/>
      <name val="Segoe UI"/>
      <family val="2"/>
    </font>
    <font>
      <sz val="10"/>
      <name val="Arial"/>
      <family val="2"/>
    </font>
    <font>
      <b/>
      <sz val="10"/>
      <name val="Segoe UI"/>
      <family val="2"/>
    </font>
    <font>
      <b/>
      <i/>
      <sz val="10"/>
      <color rgb="FFC00000"/>
      <name val="Segoe UI"/>
      <family val="2"/>
    </font>
    <font>
      <b/>
      <sz val="10"/>
      <color rgb="FFC00000"/>
      <name val="Segoe UI"/>
      <family val="2"/>
    </font>
    <font>
      <sz val="11"/>
      <name val="Calibri"/>
      <family val="2"/>
    </font>
  </fonts>
  <fills count="9">
    <fill>
      <patternFill patternType="none"/>
    </fill>
    <fill>
      <patternFill patternType="gray125"/>
    </fill>
    <fill>
      <patternFill patternType="solid">
        <fgColor theme="3" tint="0.79998168889431442"/>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34998626667073579"/>
        <bgColor indexed="64"/>
      </patternFill>
    </fill>
    <fill>
      <patternFill patternType="solid">
        <fgColor theme="5" tint="0.79998168889431442"/>
        <bgColor indexed="64"/>
      </patternFill>
    </fill>
  </fills>
  <borders count="22">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top/>
      <bottom style="thin">
        <color indexed="64"/>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3">
    <xf numFmtId="0" fontId="0" fillId="0" borderId="0"/>
    <xf numFmtId="44" fontId="14" fillId="0" borderId="0" applyFont="0" applyFill="0" applyBorder="0" applyAlignment="0" applyProtection="0"/>
    <xf numFmtId="9" fontId="14" fillId="0" borderId="0" applyFont="0" applyFill="0" applyBorder="0" applyAlignment="0" applyProtection="0"/>
  </cellStyleXfs>
  <cellXfs count="113">
    <xf numFmtId="0" fontId="0" fillId="0" borderId="0" xfId="0"/>
    <xf numFmtId="0" fontId="3" fillId="0" borderId="0" xfId="0" applyFont="1" applyAlignment="1">
      <alignment vertical="center"/>
    </xf>
    <xf numFmtId="0" fontId="3" fillId="0" borderId="0" xfId="0" applyFont="1" applyBorder="1"/>
    <xf numFmtId="0" fontId="3" fillId="0" borderId="0" xfId="0" applyFont="1"/>
    <xf numFmtId="0" fontId="3" fillId="0" borderId="0" xfId="0" applyFont="1" applyFill="1"/>
    <xf numFmtId="0" fontId="5" fillId="3" borderId="10" xfId="0" applyFont="1" applyFill="1" applyBorder="1"/>
    <xf numFmtId="0" fontId="5" fillId="3" borderId="11" xfId="0" applyFont="1" applyFill="1" applyBorder="1" applyAlignment="1">
      <alignment horizontal="center" wrapText="1"/>
    </xf>
    <xf numFmtId="0" fontId="6" fillId="2" borderId="1" xfId="0" applyFont="1" applyFill="1" applyBorder="1"/>
    <xf numFmtId="0" fontId="7" fillId="2" borderId="0" xfId="0" applyFont="1" applyFill="1" applyBorder="1"/>
    <xf numFmtId="0" fontId="7" fillId="2" borderId="6" xfId="0" applyFont="1" applyFill="1" applyBorder="1"/>
    <xf numFmtId="0" fontId="7" fillId="0" borderId="3" xfId="0" applyFont="1" applyBorder="1"/>
    <xf numFmtId="6" fontId="7" fillId="0" borderId="4" xfId="0" applyNumberFormat="1" applyFont="1" applyBorder="1"/>
    <xf numFmtId="6" fontId="3" fillId="0" borderId="0" xfId="0" applyNumberFormat="1" applyFont="1" applyBorder="1"/>
    <xf numFmtId="0" fontId="5" fillId="3" borderId="1" xfId="0" applyFont="1" applyFill="1" applyBorder="1"/>
    <xf numFmtId="6" fontId="5" fillId="3" borderId="0" xfId="0" applyNumberFormat="1" applyFont="1" applyFill="1" applyBorder="1" applyAlignment="1">
      <alignment horizontal="center"/>
    </xf>
    <xf numFmtId="6" fontId="7" fillId="2" borderId="0" xfId="0" applyNumberFormat="1" applyFont="1" applyFill="1" applyBorder="1"/>
    <xf numFmtId="10" fontId="7" fillId="2" borderId="2" xfId="0" applyNumberFormat="1" applyFont="1" applyFill="1" applyBorder="1"/>
    <xf numFmtId="0" fontId="7" fillId="5" borderId="4" xfId="0" applyFont="1" applyFill="1" applyBorder="1"/>
    <xf numFmtId="10" fontId="7" fillId="5" borderId="5" xfId="0" applyNumberFormat="1" applyFont="1" applyFill="1" applyBorder="1"/>
    <xf numFmtId="0" fontId="6" fillId="4" borderId="3" xfId="0" applyFont="1" applyFill="1" applyBorder="1" applyAlignment="1">
      <alignment horizontal="right"/>
    </xf>
    <xf numFmtId="6" fontId="6" fillId="4" borderId="4" xfId="0" applyNumberFormat="1" applyFont="1" applyFill="1" applyBorder="1"/>
    <xf numFmtId="10" fontId="6" fillId="4" borderId="5" xfId="0" applyNumberFormat="1" applyFont="1" applyFill="1" applyBorder="1"/>
    <xf numFmtId="0" fontId="6" fillId="2" borderId="7" xfId="0" applyFont="1" applyFill="1" applyBorder="1"/>
    <xf numFmtId="0" fontId="5" fillId="2" borderId="9" xfId="0" applyFont="1" applyFill="1" applyBorder="1"/>
    <xf numFmtId="0" fontId="5" fillId="2" borderId="4" xfId="0" applyFont="1" applyFill="1" applyBorder="1"/>
    <xf numFmtId="10" fontId="5" fillId="2" borderId="4" xfId="0" applyNumberFormat="1" applyFont="1" applyFill="1" applyBorder="1"/>
    <xf numFmtId="0" fontId="7" fillId="0" borderId="3" xfId="0" applyFont="1" applyBorder="1" applyAlignment="1">
      <alignment horizontal="left"/>
    </xf>
    <xf numFmtId="0" fontId="7" fillId="0" borderId="1" xfId="0" applyFont="1" applyBorder="1"/>
    <xf numFmtId="6" fontId="7" fillId="0" borderId="0" xfId="0" applyNumberFormat="1" applyFont="1" applyBorder="1"/>
    <xf numFmtId="0" fontId="7" fillId="0" borderId="0" xfId="0" applyFont="1" applyBorder="1"/>
    <xf numFmtId="10" fontId="7" fillId="0" borderId="2" xfId="0" applyNumberFormat="1" applyFont="1" applyBorder="1"/>
    <xf numFmtId="0" fontId="10" fillId="6" borderId="1" xfId="0" applyFont="1" applyFill="1" applyBorder="1" applyAlignment="1">
      <alignment horizontal="left"/>
    </xf>
    <xf numFmtId="6" fontId="10" fillId="6" borderId="0" xfId="0" applyNumberFormat="1" applyFont="1" applyFill="1" applyBorder="1"/>
    <xf numFmtId="6" fontId="11" fillId="6" borderId="0" xfId="0" applyNumberFormat="1" applyFont="1" applyFill="1" applyBorder="1"/>
    <xf numFmtId="10" fontId="11" fillId="6" borderId="2" xfId="0" applyNumberFormat="1" applyFont="1" applyFill="1" applyBorder="1"/>
    <xf numFmtId="0" fontId="10" fillId="6" borderId="10" xfId="0" applyFont="1" applyFill="1" applyBorder="1" applyAlignment="1">
      <alignment horizontal="left"/>
    </xf>
    <xf numFmtId="6" fontId="10" fillId="6" borderId="11" xfId="0" applyNumberFormat="1" applyFont="1" applyFill="1" applyBorder="1"/>
    <xf numFmtId="10" fontId="10" fillId="6" borderId="12" xfId="0" applyNumberFormat="1" applyFont="1" applyFill="1" applyBorder="1"/>
    <xf numFmtId="6" fontId="3" fillId="0" borderId="0" xfId="0" applyNumberFormat="1" applyFont="1"/>
    <xf numFmtId="0" fontId="5" fillId="3" borderId="0" xfId="0" applyFont="1" applyFill="1" applyBorder="1" applyAlignment="1">
      <alignment horizontal="right" wrapText="1"/>
    </xf>
    <xf numFmtId="0" fontId="5" fillId="3" borderId="2" xfId="0" applyFont="1" applyFill="1" applyBorder="1" applyAlignment="1">
      <alignment horizontal="right" wrapText="1"/>
    </xf>
    <xf numFmtId="0" fontId="5" fillId="3" borderId="1" xfId="0" applyFont="1" applyFill="1" applyBorder="1" applyAlignment="1">
      <alignment horizontal="right" wrapText="1"/>
    </xf>
    <xf numFmtId="10" fontId="7" fillId="0" borderId="4" xfId="0" applyNumberFormat="1" applyFont="1" applyBorder="1"/>
    <xf numFmtId="10" fontId="7" fillId="0" borderId="5" xfId="0" applyNumberFormat="1" applyFont="1" applyBorder="1"/>
    <xf numFmtId="0" fontId="7" fillId="0" borderId="4" xfId="0" applyNumberFormat="1" applyFont="1" applyBorder="1"/>
    <xf numFmtId="10" fontId="3" fillId="0" borderId="0" xfId="0" applyNumberFormat="1" applyFont="1"/>
    <xf numFmtId="10" fontId="10" fillId="6" borderId="0" xfId="0" applyNumberFormat="1" applyFont="1" applyFill="1" applyBorder="1" applyAlignment="1">
      <alignment horizontal="center"/>
    </xf>
    <xf numFmtId="0" fontId="12" fillId="0" borderId="0" xfId="0" applyFont="1" applyFill="1" applyAlignment="1">
      <alignment horizontal="left"/>
    </xf>
    <xf numFmtId="0" fontId="10" fillId="0" borderId="4" xfId="0" applyFont="1" applyFill="1" applyBorder="1" applyAlignment="1">
      <alignment horizontal="left"/>
    </xf>
    <xf numFmtId="10" fontId="10" fillId="0" borderId="4" xfId="0" applyNumberFormat="1" applyFont="1" applyFill="1" applyBorder="1" applyAlignment="1">
      <alignment horizontal="center"/>
    </xf>
    <xf numFmtId="10" fontId="10" fillId="0" borderId="4" xfId="0" applyNumberFormat="1" applyFont="1" applyFill="1" applyBorder="1" applyAlignment="1">
      <alignment horizontal="right"/>
    </xf>
    <xf numFmtId="10" fontId="7" fillId="0" borderId="4" xfId="0" applyNumberFormat="1" applyFont="1" applyBorder="1" applyAlignment="1">
      <alignment horizontal="center"/>
    </xf>
    <xf numFmtId="0" fontId="7" fillId="2" borderId="16" xfId="0" applyFont="1" applyFill="1" applyBorder="1"/>
    <xf numFmtId="6" fontId="5" fillId="3" borderId="0" xfId="0" applyNumberFormat="1" applyFont="1" applyFill="1" applyBorder="1" applyAlignment="1">
      <alignment horizontal="center" wrapText="1"/>
    </xf>
    <xf numFmtId="0" fontId="5" fillId="3" borderId="0" xfId="0" applyFont="1" applyFill="1" applyBorder="1" applyAlignment="1">
      <alignment horizontal="center" wrapText="1"/>
    </xf>
    <xf numFmtId="164" fontId="7" fillId="0" borderId="4" xfId="1" applyNumberFormat="1" applyFont="1" applyBorder="1"/>
    <xf numFmtId="164" fontId="10" fillId="6" borderId="0" xfId="1" applyNumberFormat="1" applyFont="1" applyFill="1" applyBorder="1" applyAlignment="1">
      <alignment horizontal="right"/>
    </xf>
    <xf numFmtId="164" fontId="10" fillId="0" borderId="4" xfId="1" applyNumberFormat="1" applyFont="1" applyFill="1" applyBorder="1" applyAlignment="1">
      <alignment horizontal="right"/>
    </xf>
    <xf numFmtId="164" fontId="7" fillId="0" borderId="7" xfId="1" applyNumberFormat="1" applyFont="1" applyBorder="1"/>
    <xf numFmtId="164" fontId="7" fillId="0" borderId="3" xfId="1" applyNumberFormat="1" applyFont="1" applyFill="1" applyBorder="1"/>
    <xf numFmtId="164" fontId="7" fillId="0" borderId="4" xfId="1" applyNumberFormat="1" applyFont="1" applyFill="1" applyBorder="1"/>
    <xf numFmtId="164" fontId="7" fillId="2" borderId="8" xfId="0" applyNumberFormat="1" applyFont="1" applyFill="1" applyBorder="1"/>
    <xf numFmtId="164" fontId="7" fillId="2" borderId="0" xfId="0" applyNumberFormat="1" applyFont="1" applyFill="1" applyBorder="1"/>
    <xf numFmtId="164" fontId="7" fillId="2" borderId="17" xfId="0" applyNumberFormat="1" applyFont="1" applyFill="1" applyBorder="1"/>
    <xf numFmtId="0" fontId="7" fillId="0" borderId="4" xfId="0" applyFont="1" applyBorder="1"/>
    <xf numFmtId="0" fontId="7" fillId="0" borderId="9" xfId="0" applyFont="1" applyBorder="1"/>
    <xf numFmtId="0" fontId="6" fillId="7" borderId="4" xfId="0" applyFont="1" applyFill="1" applyBorder="1"/>
    <xf numFmtId="164" fontId="7" fillId="7" borderId="4" xfId="1" applyNumberFormat="1" applyFont="1" applyFill="1" applyBorder="1"/>
    <xf numFmtId="0" fontId="3" fillId="0" borderId="0" xfId="0" applyFont="1" applyAlignment="1">
      <alignment vertical="top"/>
    </xf>
    <xf numFmtId="0" fontId="15" fillId="0" borderId="4" xfId="0" applyFont="1" applyBorder="1"/>
    <xf numFmtId="0" fontId="3" fillId="0" borderId="4" xfId="0" applyFont="1" applyBorder="1" applyAlignment="1">
      <alignment vertical="top"/>
    </xf>
    <xf numFmtId="0" fontId="3" fillId="0" borderId="4" xfId="0" applyFont="1" applyBorder="1" applyAlignment="1">
      <alignment vertical="top" wrapText="1"/>
    </xf>
    <xf numFmtId="0" fontId="15" fillId="0" borderId="4" xfId="0" applyFont="1" applyBorder="1" applyAlignment="1">
      <alignment vertical="top"/>
    </xf>
    <xf numFmtId="9" fontId="7" fillId="0" borderId="4" xfId="2" applyFont="1" applyBorder="1"/>
    <xf numFmtId="9" fontId="6" fillId="4" borderId="4" xfId="2" applyFont="1" applyFill="1" applyBorder="1"/>
    <xf numFmtId="9" fontId="7" fillId="2" borderId="0" xfId="2" applyFont="1" applyFill="1" applyBorder="1"/>
    <xf numFmtId="9" fontId="5" fillId="2" borderId="9" xfId="2" applyFont="1" applyFill="1" applyBorder="1"/>
    <xf numFmtId="9" fontId="7" fillId="0" borderId="0" xfId="2" applyFont="1" applyBorder="1"/>
    <xf numFmtId="9" fontId="10" fillId="6" borderId="0" xfId="2" applyFont="1" applyFill="1" applyBorder="1"/>
    <xf numFmtId="9" fontId="10" fillId="6" borderId="11" xfId="2" applyFont="1" applyFill="1" applyBorder="1"/>
    <xf numFmtId="6" fontId="7" fillId="8" borderId="4" xfId="0" applyNumberFormat="1" applyFont="1" applyFill="1" applyBorder="1"/>
    <xf numFmtId="0" fontId="17" fillId="0" borderId="0" xfId="0" applyFont="1"/>
    <xf numFmtId="10" fontId="10" fillId="6" borderId="0" xfId="0" applyNumberFormat="1" applyFont="1" applyFill="1" applyBorder="1" applyAlignment="1">
      <alignment horizontal="right"/>
    </xf>
    <xf numFmtId="0" fontId="7" fillId="0" borderId="3" xfId="0" applyFont="1" applyBorder="1" applyAlignment="1">
      <alignment horizontal="left" wrapText="1"/>
    </xf>
    <xf numFmtId="0" fontId="5" fillId="3" borderId="19" xfId="0" applyFont="1" applyFill="1" applyBorder="1" applyAlignment="1">
      <alignment horizontal="right" wrapText="1"/>
    </xf>
    <xf numFmtId="164" fontId="7" fillId="0" borderId="5" xfId="1" applyNumberFormat="1" applyFont="1" applyBorder="1"/>
    <xf numFmtId="164" fontId="10" fillId="6" borderId="2" xfId="1" applyNumberFormat="1" applyFont="1" applyFill="1" applyBorder="1" applyAlignment="1">
      <alignment horizontal="right"/>
    </xf>
    <xf numFmtId="0" fontId="12" fillId="0" borderId="2" xfId="0" applyFont="1" applyFill="1" applyBorder="1" applyAlignment="1">
      <alignment horizontal="left"/>
    </xf>
    <xf numFmtId="0" fontId="3" fillId="0" borderId="21" xfId="0" applyFont="1" applyBorder="1"/>
    <xf numFmtId="0" fontId="3" fillId="0" borderId="20" xfId="0" applyFont="1" applyBorder="1"/>
    <xf numFmtId="0" fontId="10" fillId="6" borderId="1" xfId="0" applyFont="1" applyFill="1" applyBorder="1" applyAlignment="1">
      <alignment horizontal="left" wrapText="1"/>
    </xf>
    <xf numFmtId="164" fontId="7" fillId="0" borderId="9" xfId="1" applyNumberFormat="1" applyFont="1" applyFill="1" applyBorder="1"/>
    <xf numFmtId="9" fontId="10" fillId="6" borderId="2" xfId="0" applyNumberFormat="1" applyFont="1" applyFill="1" applyBorder="1" applyAlignment="1">
      <alignment horizontal="right"/>
    </xf>
    <xf numFmtId="9" fontId="10" fillId="6" borderId="0" xfId="2" applyNumberFormat="1" applyFont="1" applyFill="1" applyBorder="1"/>
    <xf numFmtId="9" fontId="7" fillId="0" borderId="5" xfId="0" applyNumberFormat="1" applyFont="1" applyBorder="1"/>
    <xf numFmtId="0" fontId="2" fillId="6" borderId="1" xfId="0" applyFont="1" applyFill="1" applyBorder="1" applyAlignment="1">
      <alignment horizontal="center" vertical="center"/>
    </xf>
    <xf numFmtId="0" fontId="2" fillId="6" borderId="0" xfId="0" applyFont="1" applyFill="1" applyBorder="1" applyAlignment="1">
      <alignment horizontal="center" vertical="center"/>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16" fillId="0" borderId="18" xfId="0" applyFont="1" applyBorder="1" applyAlignment="1">
      <alignment horizontal="center" vertical="center" wrapText="1"/>
    </xf>
    <xf numFmtId="0" fontId="2" fillId="6" borderId="13" xfId="0" applyFont="1" applyFill="1" applyBorder="1" applyAlignment="1">
      <alignment horizontal="center" vertical="center"/>
    </xf>
    <xf numFmtId="0" fontId="2" fillId="6" borderId="14" xfId="0" applyFont="1" applyFill="1" applyBorder="1" applyAlignment="1">
      <alignment horizontal="center" vertical="center"/>
    </xf>
    <xf numFmtId="0" fontId="2" fillId="6" borderId="15" xfId="0" applyFont="1" applyFill="1" applyBorder="1" applyAlignment="1">
      <alignment horizontal="center" vertical="center"/>
    </xf>
    <xf numFmtId="0" fontId="9" fillId="0" borderId="2" xfId="0" applyFont="1" applyBorder="1" applyAlignment="1">
      <alignment horizontal="center" vertical="center" wrapText="1"/>
    </xf>
    <xf numFmtId="0" fontId="4" fillId="0" borderId="0" xfId="0" applyFont="1" applyAlignment="1">
      <alignment horizontal="left" vertical="top" wrapText="1"/>
    </xf>
    <xf numFmtId="0" fontId="9" fillId="0" borderId="1" xfId="0" applyFont="1" applyBorder="1" applyAlignment="1">
      <alignment horizontal="center" vertical="center"/>
    </xf>
    <xf numFmtId="0" fontId="9" fillId="0" borderId="0"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center"/>
    </xf>
    <xf numFmtId="0" fontId="9" fillId="0" borderId="0" xfId="0" applyFont="1" applyBorder="1" applyAlignment="1">
      <alignment horizontal="center"/>
    </xf>
    <xf numFmtId="0" fontId="9" fillId="0" borderId="2" xfId="0" applyFont="1" applyBorder="1" applyAlignment="1">
      <alignment horizontal="center"/>
    </xf>
    <xf numFmtId="0" fontId="4" fillId="0" borderId="0" xfId="0" applyFont="1" applyAlignment="1">
      <alignment horizontal="center" vertical="top" wrapText="1"/>
    </xf>
    <xf numFmtId="0" fontId="8" fillId="0" borderId="0" xfId="0" applyFont="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abSelected="1" zoomScaleNormal="100" workbookViewId="0">
      <pane ySplit="4" topLeftCell="A5" activePane="bottomLeft" state="frozen"/>
      <selection pane="bottomLeft" sqref="A1:D1"/>
    </sheetView>
  </sheetViews>
  <sheetFormatPr defaultRowHeight="14.25" x14ac:dyDescent="0.25"/>
  <cols>
    <col min="1" max="1" width="27" style="3" customWidth="1"/>
    <col min="2" max="2" width="38.5703125" style="3" customWidth="1"/>
    <col min="3" max="3" width="32.28515625" style="3" customWidth="1"/>
    <col min="4" max="4" width="32.28515625" style="68" customWidth="1"/>
    <col min="5" max="16384" width="9.140625" style="3"/>
  </cols>
  <sheetData>
    <row r="1" spans="1:4" ht="20.25" x14ac:dyDescent="0.25">
      <c r="A1" s="95" t="s">
        <v>62</v>
      </c>
      <c r="B1" s="96"/>
      <c r="C1" s="96"/>
      <c r="D1" s="96"/>
    </row>
    <row r="2" spans="1:4" s="81" customFormat="1" ht="27.75" customHeight="1" x14ac:dyDescent="0.25">
      <c r="A2" s="99" t="s">
        <v>71</v>
      </c>
      <c r="B2" s="99"/>
      <c r="C2" s="99"/>
      <c r="D2" s="99"/>
    </row>
    <row r="3" spans="1:4" ht="42" customHeight="1" x14ac:dyDescent="0.25">
      <c r="A3" s="97" t="s">
        <v>99</v>
      </c>
      <c r="B3" s="98"/>
      <c r="C3" s="98"/>
      <c r="D3" s="98"/>
    </row>
    <row r="4" spans="1:4" x14ac:dyDescent="0.25">
      <c r="A4" s="69" t="s">
        <v>57</v>
      </c>
      <c r="B4" s="69" t="s">
        <v>58</v>
      </c>
      <c r="C4" s="69" t="s">
        <v>64</v>
      </c>
      <c r="D4" s="72" t="s">
        <v>66</v>
      </c>
    </row>
    <row r="5" spans="1:4" ht="126" customHeight="1" x14ac:dyDescent="0.25">
      <c r="A5" s="70" t="s">
        <v>61</v>
      </c>
      <c r="B5" s="71" t="s">
        <v>67</v>
      </c>
      <c r="C5" s="71" t="s">
        <v>65</v>
      </c>
      <c r="D5" s="71" t="s">
        <v>68</v>
      </c>
    </row>
    <row r="6" spans="1:4" ht="150.75" customHeight="1" x14ac:dyDescent="0.25">
      <c r="A6" s="70" t="s">
        <v>59</v>
      </c>
      <c r="B6" s="71" t="s">
        <v>70</v>
      </c>
      <c r="C6" s="71" t="s">
        <v>81</v>
      </c>
      <c r="D6" s="71" t="s">
        <v>82</v>
      </c>
    </row>
    <row r="7" spans="1:4" ht="206.25" customHeight="1" x14ac:dyDescent="0.25">
      <c r="A7" s="70" t="s">
        <v>60</v>
      </c>
      <c r="B7" s="71" t="s">
        <v>83</v>
      </c>
      <c r="C7" s="71" t="s">
        <v>69</v>
      </c>
      <c r="D7" s="71" t="s">
        <v>82</v>
      </c>
    </row>
  </sheetData>
  <mergeCells count="3">
    <mergeCell ref="A1:D1"/>
    <mergeCell ref="A3:D3"/>
    <mergeCell ref="A2:D2"/>
  </mergeCells>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Normal="100" workbookViewId="0">
      <pane ySplit="3" topLeftCell="A4" activePane="bottomLeft" state="frozen"/>
      <selection pane="bottomLeft" sqref="A1:F1"/>
    </sheetView>
  </sheetViews>
  <sheetFormatPr defaultRowHeight="14.25" x14ac:dyDescent="0.25"/>
  <cols>
    <col min="1" max="1" width="52.140625" style="3" customWidth="1"/>
    <col min="2" max="2" width="17" style="3" customWidth="1"/>
    <col min="3" max="3" width="14.7109375" style="3" customWidth="1"/>
    <col min="4" max="4" width="13.85546875" style="3" customWidth="1"/>
    <col min="5" max="5" width="13.140625" style="3" customWidth="1"/>
    <col min="6" max="6" width="14.28515625" style="3" customWidth="1"/>
    <col min="7" max="16384" width="9.140625" style="3"/>
  </cols>
  <sheetData>
    <row r="1" spans="1:8" s="1" customFormat="1" ht="30" customHeight="1" x14ac:dyDescent="0.2">
      <c r="A1" s="100" t="s">
        <v>51</v>
      </c>
      <c r="B1" s="101"/>
      <c r="C1" s="101"/>
      <c r="D1" s="101"/>
      <c r="E1" s="101"/>
      <c r="F1" s="102"/>
    </row>
    <row r="2" spans="1:8" ht="47.25" customHeight="1" x14ac:dyDescent="0.25">
      <c r="A2" s="97" t="s">
        <v>72</v>
      </c>
      <c r="B2" s="98"/>
      <c r="C2" s="98"/>
      <c r="D2" s="98"/>
      <c r="E2" s="98"/>
      <c r="F2" s="103"/>
      <c r="H2" s="4"/>
    </row>
    <row r="3" spans="1:8" ht="17.25" thickBot="1" x14ac:dyDescent="0.35">
      <c r="A3" s="5" t="s">
        <v>8</v>
      </c>
      <c r="B3" s="6" t="s">
        <v>15</v>
      </c>
      <c r="C3" s="6" t="s">
        <v>49</v>
      </c>
      <c r="D3" s="6" t="s">
        <v>53</v>
      </c>
      <c r="E3" s="6" t="s">
        <v>16</v>
      </c>
      <c r="F3" s="6" t="s">
        <v>48</v>
      </c>
    </row>
    <row r="4" spans="1:8" ht="16.5" x14ac:dyDescent="0.3">
      <c r="A4" s="7" t="s">
        <v>45</v>
      </c>
      <c r="B4" s="8"/>
      <c r="C4" s="9"/>
      <c r="D4" s="8"/>
      <c r="E4" s="8"/>
      <c r="F4" s="52"/>
    </row>
    <row r="5" spans="1:8" ht="16.5" x14ac:dyDescent="0.3">
      <c r="A5" s="10" t="s">
        <v>9</v>
      </c>
      <c r="B5" s="58"/>
      <c r="C5" s="59">
        <v>105750</v>
      </c>
      <c r="D5" s="55">
        <v>155226</v>
      </c>
      <c r="E5" s="55">
        <v>153302</v>
      </c>
      <c r="F5" s="60">
        <v>168411</v>
      </c>
    </row>
    <row r="6" spans="1:8" ht="16.5" x14ac:dyDescent="0.3">
      <c r="A6" s="10" t="s">
        <v>94</v>
      </c>
      <c r="B6" s="58"/>
      <c r="C6" s="59">
        <v>41000</v>
      </c>
      <c r="D6" s="55">
        <v>79500</v>
      </c>
      <c r="E6" s="55">
        <v>77817</v>
      </c>
      <c r="F6" s="60">
        <v>114750</v>
      </c>
    </row>
    <row r="7" spans="1:8" ht="16.5" x14ac:dyDescent="0.3">
      <c r="A7" s="10" t="s">
        <v>52</v>
      </c>
      <c r="B7" s="58"/>
      <c r="C7" s="59">
        <v>22583</v>
      </c>
      <c r="D7" s="55">
        <v>60500</v>
      </c>
      <c r="E7" s="55">
        <v>59981</v>
      </c>
      <c r="F7" s="60">
        <v>103750</v>
      </c>
    </row>
    <row r="8" spans="1:8" ht="16.5" x14ac:dyDescent="0.3">
      <c r="A8" s="10" t="s">
        <v>47</v>
      </c>
      <c r="B8" s="58"/>
      <c r="C8" s="59">
        <v>43000</v>
      </c>
      <c r="D8" s="55">
        <v>55306</v>
      </c>
      <c r="E8" s="55">
        <v>56741</v>
      </c>
      <c r="F8" s="60">
        <v>91208</v>
      </c>
    </row>
    <row r="9" spans="1:8" ht="16.5" x14ac:dyDescent="0.3">
      <c r="A9" s="10" t="s">
        <v>11</v>
      </c>
      <c r="B9" s="58"/>
      <c r="C9" s="59">
        <v>35167</v>
      </c>
      <c r="D9" s="55">
        <v>46467</v>
      </c>
      <c r="E9" s="55">
        <v>45457</v>
      </c>
      <c r="F9" s="60">
        <v>69250</v>
      </c>
    </row>
    <row r="10" spans="1:8" ht="16.5" x14ac:dyDescent="0.3">
      <c r="A10" s="10" t="s">
        <v>10</v>
      </c>
      <c r="B10" s="58"/>
      <c r="C10" s="59">
        <v>70167</v>
      </c>
      <c r="D10" s="55">
        <v>87000</v>
      </c>
      <c r="E10" s="55">
        <v>89596</v>
      </c>
      <c r="F10" s="60">
        <v>127250</v>
      </c>
    </row>
    <row r="11" spans="1:8" ht="16.5" x14ac:dyDescent="0.3">
      <c r="A11" s="10" t="s">
        <v>73</v>
      </c>
      <c r="B11" s="58"/>
      <c r="C11" s="59">
        <v>40155</v>
      </c>
      <c r="D11" s="55">
        <v>50375</v>
      </c>
      <c r="E11" s="55">
        <v>55829</v>
      </c>
      <c r="F11" s="60">
        <v>91626</v>
      </c>
    </row>
    <row r="12" spans="1:8" ht="16.5" x14ac:dyDescent="0.3">
      <c r="A12" s="10" t="s">
        <v>95</v>
      </c>
      <c r="B12" s="58"/>
      <c r="C12" s="59">
        <v>41500</v>
      </c>
      <c r="D12" s="55">
        <v>58280</v>
      </c>
      <c r="E12" s="55">
        <v>62515</v>
      </c>
      <c r="F12" s="60">
        <v>98333</v>
      </c>
    </row>
    <row r="13" spans="1:8" ht="16.5" x14ac:dyDescent="0.3">
      <c r="A13" s="10" t="s">
        <v>12</v>
      </c>
      <c r="B13" s="58"/>
      <c r="C13" s="59">
        <v>35833</v>
      </c>
      <c r="D13" s="55">
        <v>55000</v>
      </c>
      <c r="E13" s="55">
        <v>56270</v>
      </c>
      <c r="F13" s="60">
        <v>107000</v>
      </c>
    </row>
    <row r="14" spans="1:8" ht="16.5" x14ac:dyDescent="0.3">
      <c r="A14" s="10" t="s">
        <v>96</v>
      </c>
      <c r="B14" s="58"/>
      <c r="C14" s="59">
        <v>29000</v>
      </c>
      <c r="D14" s="55">
        <v>39130</v>
      </c>
      <c r="E14" s="55">
        <v>41961</v>
      </c>
      <c r="F14" s="60">
        <v>67333</v>
      </c>
    </row>
    <row r="15" spans="1:8" ht="16.5" x14ac:dyDescent="0.3">
      <c r="A15" s="10"/>
      <c r="B15" s="58"/>
      <c r="C15" s="59"/>
      <c r="D15" s="55"/>
      <c r="E15" s="55"/>
      <c r="F15" s="60"/>
    </row>
    <row r="16" spans="1:8" ht="16.5" x14ac:dyDescent="0.3">
      <c r="A16" s="10"/>
      <c r="B16" s="58"/>
      <c r="C16" s="59"/>
      <c r="D16" s="55"/>
      <c r="E16" s="55"/>
      <c r="F16" s="60"/>
    </row>
    <row r="17" spans="1:6" ht="16.5" x14ac:dyDescent="0.3">
      <c r="A17" s="10"/>
      <c r="B17" s="58"/>
      <c r="C17" s="59"/>
      <c r="D17" s="55"/>
      <c r="E17" s="55"/>
      <c r="F17" s="60"/>
    </row>
    <row r="18" spans="1:6" ht="16.5" x14ac:dyDescent="0.3">
      <c r="A18" s="10"/>
      <c r="B18" s="58"/>
      <c r="C18" s="59"/>
      <c r="D18" s="55"/>
      <c r="E18" s="55"/>
      <c r="F18" s="60"/>
    </row>
    <row r="19" spans="1:6" ht="16.5" x14ac:dyDescent="0.3">
      <c r="A19" s="7" t="s">
        <v>44</v>
      </c>
      <c r="B19" s="61"/>
      <c r="C19" s="61"/>
      <c r="D19" s="61"/>
      <c r="E19" s="62"/>
      <c r="F19" s="63"/>
    </row>
    <row r="20" spans="1:6" ht="16.5" x14ac:dyDescent="0.3">
      <c r="A20" s="10" t="s">
        <v>13</v>
      </c>
      <c r="B20" s="58"/>
      <c r="C20" s="59">
        <v>56150</v>
      </c>
      <c r="D20" s="55">
        <v>95706</v>
      </c>
      <c r="E20" s="55">
        <v>94771</v>
      </c>
      <c r="F20" s="60">
        <v>132958</v>
      </c>
    </row>
    <row r="21" spans="1:6" ht="16.5" x14ac:dyDescent="0.3">
      <c r="A21" s="10" t="s">
        <v>93</v>
      </c>
      <c r="B21" s="58"/>
      <c r="C21" s="59">
        <v>23000</v>
      </c>
      <c r="D21" s="55">
        <v>51150</v>
      </c>
      <c r="E21" s="55">
        <v>52187</v>
      </c>
      <c r="F21" s="60">
        <v>90500</v>
      </c>
    </row>
    <row r="22" spans="1:6" ht="16.5" x14ac:dyDescent="0.3">
      <c r="A22" s="10" t="s">
        <v>92</v>
      </c>
      <c r="B22" s="58"/>
      <c r="C22" s="59">
        <v>31000</v>
      </c>
      <c r="D22" s="55">
        <v>47167</v>
      </c>
      <c r="E22" s="55">
        <v>48308</v>
      </c>
      <c r="F22" s="60">
        <v>65500</v>
      </c>
    </row>
    <row r="23" spans="1:6" ht="16.5" x14ac:dyDescent="0.3">
      <c r="A23" s="10" t="s">
        <v>14</v>
      </c>
      <c r="B23" s="85"/>
      <c r="C23" s="91">
        <v>30761</v>
      </c>
      <c r="D23" s="55">
        <v>49500</v>
      </c>
      <c r="E23" s="55">
        <v>50824</v>
      </c>
      <c r="F23" s="60">
        <v>74440</v>
      </c>
    </row>
    <row r="24" spans="1:6" ht="16.5" x14ac:dyDescent="0.3">
      <c r="A24" s="65"/>
      <c r="B24" s="85"/>
      <c r="C24" s="91"/>
      <c r="D24" s="55"/>
      <c r="E24" s="55"/>
      <c r="F24" s="60"/>
    </row>
    <row r="25" spans="1:6" ht="16.5" x14ac:dyDescent="0.3">
      <c r="A25" s="65"/>
      <c r="B25" s="85"/>
      <c r="C25" s="91"/>
      <c r="D25" s="55"/>
      <c r="E25" s="55"/>
      <c r="F25" s="60"/>
    </row>
    <row r="26" spans="1:6" ht="16.5" x14ac:dyDescent="0.3">
      <c r="A26" s="64"/>
      <c r="B26" s="85"/>
      <c r="C26" s="91"/>
      <c r="D26" s="55"/>
      <c r="E26" s="55"/>
      <c r="F26" s="60"/>
    </row>
    <row r="27" spans="1:6" ht="16.5" x14ac:dyDescent="0.3">
      <c r="A27" s="66" t="s">
        <v>63</v>
      </c>
      <c r="B27" s="67">
        <f>SUM(B5:B26)</f>
        <v>0</v>
      </c>
      <c r="C27" s="60"/>
      <c r="D27" s="55"/>
      <c r="E27" s="55"/>
      <c r="F27" s="60"/>
    </row>
    <row r="29" spans="1:6" ht="30" customHeight="1" x14ac:dyDescent="0.25">
      <c r="A29" s="112" t="s">
        <v>91</v>
      </c>
      <c r="B29" s="112"/>
      <c r="C29" s="112"/>
      <c r="D29" s="112"/>
      <c r="E29" s="112"/>
      <c r="F29" s="112"/>
    </row>
    <row r="30" spans="1:6" ht="59.25" customHeight="1" x14ac:dyDescent="0.25">
      <c r="A30" s="112" t="s">
        <v>97</v>
      </c>
      <c r="B30" s="112"/>
      <c r="C30" s="112"/>
      <c r="D30" s="112"/>
      <c r="E30" s="112"/>
      <c r="F30" s="112"/>
    </row>
  </sheetData>
  <sortState ref="A5:E14">
    <sortCondition ref="A5:A14"/>
  </sortState>
  <mergeCells count="4">
    <mergeCell ref="A30:F30"/>
    <mergeCell ref="A29:F29"/>
    <mergeCell ref="A1:F1"/>
    <mergeCell ref="A2:F2"/>
  </mergeCells>
  <phoneticPr fontId="1" type="noConversion"/>
  <pageMargins left="0.25" right="0.25" top="0.25" bottom="0.25" header="0.3" footer="0.3"/>
  <pageSetup scale="9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1"/>
  <sheetViews>
    <sheetView zoomScaleNormal="100" workbookViewId="0">
      <pane ySplit="3" topLeftCell="A19" activePane="bottomLeft" state="frozen"/>
      <selection pane="bottomLeft" activeCell="B55" sqref="B55"/>
    </sheetView>
  </sheetViews>
  <sheetFormatPr defaultRowHeight="14.25" x14ac:dyDescent="0.25"/>
  <cols>
    <col min="1" max="1" width="49" style="3" customWidth="1"/>
    <col min="2" max="2" width="22.5703125" style="38" customWidth="1"/>
    <col min="3" max="3" width="18.140625" style="38" customWidth="1"/>
    <col min="4" max="4" width="17.7109375" style="3" customWidth="1"/>
    <col min="5" max="5" width="17.140625" style="3" customWidth="1"/>
    <col min="6" max="6" width="22.140625" style="3" bestFit="1" customWidth="1"/>
    <col min="7" max="16384" width="9.140625" style="3"/>
  </cols>
  <sheetData>
    <row r="1" spans="1:5" s="1" customFormat="1" ht="30" customHeight="1" x14ac:dyDescent="0.2">
      <c r="A1" s="100" t="s">
        <v>54</v>
      </c>
      <c r="B1" s="101"/>
      <c r="C1" s="101"/>
      <c r="D1" s="101"/>
      <c r="E1" s="102"/>
    </row>
    <row r="2" spans="1:5" ht="23.25" customHeight="1" x14ac:dyDescent="0.25">
      <c r="A2" s="105" t="s">
        <v>74</v>
      </c>
      <c r="B2" s="106"/>
      <c r="C2" s="106"/>
      <c r="D2" s="106"/>
      <c r="E2" s="107"/>
    </row>
    <row r="3" spans="1:5" ht="53.25" customHeight="1" x14ac:dyDescent="0.3">
      <c r="A3" s="13" t="s">
        <v>5</v>
      </c>
      <c r="B3" s="14" t="s">
        <v>6</v>
      </c>
      <c r="C3" s="53" t="s">
        <v>7</v>
      </c>
      <c r="D3" s="39" t="s">
        <v>84</v>
      </c>
      <c r="E3" s="40" t="s">
        <v>85</v>
      </c>
    </row>
    <row r="4" spans="1:5" ht="16.5" x14ac:dyDescent="0.3">
      <c r="A4" s="7" t="s">
        <v>42</v>
      </c>
      <c r="B4" s="15"/>
      <c r="C4" s="15"/>
      <c r="D4" s="8"/>
      <c r="E4" s="16"/>
    </row>
    <row r="5" spans="1:5" ht="16.5" x14ac:dyDescent="0.3">
      <c r="A5" s="10" t="s">
        <v>30</v>
      </c>
      <c r="B5" s="11"/>
      <c r="C5" s="73"/>
      <c r="D5" s="17"/>
      <c r="E5" s="18"/>
    </row>
    <row r="6" spans="1:5" ht="16.5" x14ac:dyDescent="0.3">
      <c r="A6" s="10" t="s">
        <v>31</v>
      </c>
      <c r="B6" s="11"/>
      <c r="C6" s="73"/>
      <c r="D6" s="17"/>
      <c r="E6" s="18"/>
    </row>
    <row r="7" spans="1:5" ht="16.5" x14ac:dyDescent="0.3">
      <c r="A7" s="10" t="s">
        <v>50</v>
      </c>
      <c r="B7" s="11"/>
      <c r="C7" s="73"/>
      <c r="D7" s="17"/>
      <c r="E7" s="18"/>
    </row>
    <row r="8" spans="1:5" ht="16.5" x14ac:dyDescent="0.3">
      <c r="A8" s="19" t="s">
        <v>27</v>
      </c>
      <c r="B8" s="20">
        <f>SUM(B5:B7)</f>
        <v>0</v>
      </c>
      <c r="C8" s="74" t="e">
        <f>B8/B55</f>
        <v>#DIV/0!</v>
      </c>
      <c r="D8" s="20">
        <v>21990</v>
      </c>
      <c r="E8" s="21">
        <v>1.5699999999999999E-2</v>
      </c>
    </row>
    <row r="9" spans="1:5" ht="16.5" x14ac:dyDescent="0.3">
      <c r="A9" s="7" t="s">
        <v>39</v>
      </c>
      <c r="B9" s="15"/>
      <c r="C9" s="75"/>
      <c r="D9" s="8"/>
      <c r="E9" s="16"/>
    </row>
    <row r="10" spans="1:5" ht="16.5" x14ac:dyDescent="0.3">
      <c r="A10" s="10" t="s">
        <v>40</v>
      </c>
      <c r="B10" s="80">
        <f>'Salary Targets by Position'!B27</f>
        <v>0</v>
      </c>
      <c r="C10" s="73"/>
      <c r="D10" s="17"/>
      <c r="E10" s="18"/>
    </row>
    <row r="11" spans="1:5" ht="16.5" x14ac:dyDescent="0.3">
      <c r="A11" s="10" t="s">
        <v>33</v>
      </c>
      <c r="B11" s="11"/>
      <c r="C11" s="73"/>
      <c r="D11" s="17"/>
      <c r="E11" s="18"/>
    </row>
    <row r="12" spans="1:5" ht="16.5" x14ac:dyDescent="0.3">
      <c r="A12" s="19" t="s">
        <v>27</v>
      </c>
      <c r="B12" s="20">
        <f>SUM(B10:B11)</f>
        <v>0</v>
      </c>
      <c r="C12" s="74" t="e">
        <f>B12/B55</f>
        <v>#DIV/0!</v>
      </c>
      <c r="D12" s="20">
        <v>900963</v>
      </c>
      <c r="E12" s="21">
        <v>0.65410000000000001</v>
      </c>
    </row>
    <row r="13" spans="1:5" ht="16.5" x14ac:dyDescent="0.3">
      <c r="A13" s="7" t="s">
        <v>1</v>
      </c>
      <c r="B13" s="15"/>
      <c r="C13" s="75"/>
      <c r="D13" s="8"/>
      <c r="E13" s="16"/>
    </row>
    <row r="14" spans="1:5" ht="16.5" x14ac:dyDescent="0.3">
      <c r="A14" s="10" t="s">
        <v>34</v>
      </c>
      <c r="B14" s="11"/>
      <c r="C14" s="73"/>
      <c r="D14" s="17"/>
      <c r="E14" s="18"/>
    </row>
    <row r="15" spans="1:5" ht="16.5" x14ac:dyDescent="0.3">
      <c r="A15" s="10" t="s">
        <v>35</v>
      </c>
      <c r="B15" s="11"/>
      <c r="C15" s="73"/>
      <c r="D15" s="17"/>
      <c r="E15" s="18"/>
    </row>
    <row r="16" spans="1:5" ht="16.5" x14ac:dyDescent="0.3">
      <c r="A16" s="10" t="s">
        <v>38</v>
      </c>
      <c r="B16" s="11"/>
      <c r="C16" s="73"/>
      <c r="D16" s="17"/>
      <c r="E16" s="18"/>
    </row>
    <row r="17" spans="1:5" ht="16.5" x14ac:dyDescent="0.3">
      <c r="A17" s="10" t="s">
        <v>20</v>
      </c>
      <c r="B17" s="11"/>
      <c r="C17" s="73"/>
      <c r="D17" s="17"/>
      <c r="E17" s="18"/>
    </row>
    <row r="18" spans="1:5" ht="16.5" x14ac:dyDescent="0.3">
      <c r="A18" s="19" t="s">
        <v>27</v>
      </c>
      <c r="B18" s="20">
        <f>SUM(B14:B17)</f>
        <v>0</v>
      </c>
      <c r="C18" s="74" t="e">
        <f>B18/B55</f>
        <v>#DIV/0!</v>
      </c>
      <c r="D18" s="20">
        <v>47792</v>
      </c>
      <c r="E18" s="21">
        <v>3.4599999999999999E-2</v>
      </c>
    </row>
    <row r="19" spans="1:5" ht="16.5" x14ac:dyDescent="0.3">
      <c r="A19" s="7" t="s">
        <v>79</v>
      </c>
      <c r="B19" s="15"/>
      <c r="C19" s="75"/>
      <c r="D19" s="8"/>
      <c r="E19" s="16"/>
    </row>
    <row r="20" spans="1:5" ht="16.5" x14ac:dyDescent="0.3">
      <c r="A20" s="10" t="s">
        <v>80</v>
      </c>
      <c r="B20" s="11"/>
      <c r="C20" s="73"/>
      <c r="D20" s="17"/>
      <c r="E20" s="18"/>
    </row>
    <row r="21" spans="1:5" ht="16.5" x14ac:dyDescent="0.3">
      <c r="A21" s="10" t="s">
        <v>19</v>
      </c>
      <c r="B21" s="11"/>
      <c r="C21" s="73"/>
      <c r="D21" s="17"/>
      <c r="E21" s="18"/>
    </row>
    <row r="22" spans="1:5" ht="16.5" x14ac:dyDescent="0.3">
      <c r="A22" s="10" t="s">
        <v>18</v>
      </c>
      <c r="B22" s="11"/>
      <c r="C22" s="73"/>
      <c r="D22" s="17"/>
      <c r="E22" s="18"/>
    </row>
    <row r="23" spans="1:5" ht="16.5" x14ac:dyDescent="0.3">
      <c r="A23" s="10" t="s">
        <v>77</v>
      </c>
      <c r="B23" s="11"/>
      <c r="C23" s="73"/>
      <c r="D23" s="17"/>
      <c r="E23" s="18"/>
    </row>
    <row r="24" spans="1:5" ht="16.5" x14ac:dyDescent="0.3">
      <c r="A24" s="10" t="s">
        <v>20</v>
      </c>
      <c r="B24" s="11"/>
      <c r="C24" s="73"/>
      <c r="D24" s="17"/>
      <c r="E24" s="18"/>
    </row>
    <row r="25" spans="1:5" ht="16.5" x14ac:dyDescent="0.3">
      <c r="A25" s="19" t="s">
        <v>27</v>
      </c>
      <c r="B25" s="20">
        <f>SUM(B20:B24)</f>
        <v>0</v>
      </c>
      <c r="C25" s="74" t="e">
        <f>B25/B55</f>
        <v>#DIV/0!</v>
      </c>
      <c r="D25" s="20">
        <v>78582</v>
      </c>
      <c r="E25" s="21">
        <v>5.7000000000000002E-2</v>
      </c>
    </row>
    <row r="26" spans="1:5" ht="16.5" x14ac:dyDescent="0.3">
      <c r="A26" s="7" t="s">
        <v>21</v>
      </c>
      <c r="B26" s="15"/>
      <c r="C26" s="75"/>
      <c r="D26" s="8"/>
      <c r="E26" s="16"/>
    </row>
    <row r="27" spans="1:5" ht="16.5" x14ac:dyDescent="0.3">
      <c r="A27" s="10" t="s">
        <v>78</v>
      </c>
      <c r="B27" s="11"/>
      <c r="C27" s="73"/>
      <c r="D27" s="17"/>
      <c r="E27" s="18"/>
    </row>
    <row r="28" spans="1:5" ht="16.5" x14ac:dyDescent="0.3">
      <c r="A28" s="10" t="s">
        <v>31</v>
      </c>
      <c r="B28" s="11"/>
      <c r="C28" s="73"/>
      <c r="D28" s="17"/>
      <c r="E28" s="18"/>
    </row>
    <row r="29" spans="1:5" ht="16.5" x14ac:dyDescent="0.3">
      <c r="A29" s="10" t="s">
        <v>22</v>
      </c>
      <c r="B29" s="11"/>
      <c r="C29" s="73"/>
      <c r="D29" s="17"/>
      <c r="E29" s="18"/>
    </row>
    <row r="30" spans="1:5" ht="16.5" x14ac:dyDescent="0.3">
      <c r="A30" s="10" t="s">
        <v>20</v>
      </c>
      <c r="B30" s="11"/>
      <c r="C30" s="73"/>
      <c r="D30" s="17"/>
      <c r="E30" s="18"/>
    </row>
    <row r="31" spans="1:5" ht="16.5" x14ac:dyDescent="0.3">
      <c r="A31" s="19" t="s">
        <v>27</v>
      </c>
      <c r="B31" s="20">
        <f>SUM(B27:B30)</f>
        <v>0</v>
      </c>
      <c r="C31" s="74" t="e">
        <f>B31/B55</f>
        <v>#DIV/0!</v>
      </c>
      <c r="D31" s="20">
        <v>44297</v>
      </c>
      <c r="E31" s="21">
        <v>3.2000000000000001E-2</v>
      </c>
    </row>
    <row r="32" spans="1:5" ht="16.5" customHeight="1" x14ac:dyDescent="0.3">
      <c r="A32" s="7" t="s">
        <v>4</v>
      </c>
      <c r="B32" s="15"/>
      <c r="C32" s="75"/>
      <c r="D32" s="8"/>
      <c r="E32" s="16"/>
    </row>
    <row r="33" spans="1:5" ht="35.25" customHeight="1" x14ac:dyDescent="0.3">
      <c r="A33" s="83" t="s">
        <v>87</v>
      </c>
      <c r="B33" s="11"/>
      <c r="C33" s="73"/>
      <c r="D33" s="17"/>
      <c r="E33" s="18"/>
    </row>
    <row r="34" spans="1:5" ht="32.25" customHeight="1" x14ac:dyDescent="0.3">
      <c r="A34" s="83" t="s">
        <v>86</v>
      </c>
      <c r="B34" s="11"/>
      <c r="C34" s="73"/>
      <c r="D34" s="17"/>
      <c r="E34" s="18"/>
    </row>
    <row r="35" spans="1:5" ht="16.5" customHeight="1" x14ac:dyDescent="0.3">
      <c r="A35" s="10" t="s">
        <v>36</v>
      </c>
      <c r="B35" s="11"/>
      <c r="C35" s="73"/>
      <c r="D35" s="17"/>
      <c r="E35" s="18"/>
    </row>
    <row r="36" spans="1:5" ht="16.5" x14ac:dyDescent="0.3">
      <c r="A36" s="10" t="s">
        <v>26</v>
      </c>
      <c r="B36" s="11"/>
      <c r="C36" s="73"/>
      <c r="D36" s="17"/>
      <c r="E36" s="18"/>
    </row>
    <row r="37" spans="1:5" ht="16.5" x14ac:dyDescent="0.3">
      <c r="A37" s="10" t="s">
        <v>20</v>
      </c>
      <c r="B37" s="11"/>
      <c r="C37" s="73"/>
      <c r="D37" s="17"/>
      <c r="E37" s="18"/>
    </row>
    <row r="38" spans="1:5" ht="16.5" x14ac:dyDescent="0.3">
      <c r="A38" s="19" t="s">
        <v>27</v>
      </c>
      <c r="B38" s="20">
        <f>SUM(B33:B37)</f>
        <v>0</v>
      </c>
      <c r="C38" s="74" t="e">
        <f>B38/B55</f>
        <v>#DIV/0!</v>
      </c>
      <c r="D38" s="20">
        <v>45251</v>
      </c>
      <c r="E38" s="21">
        <v>3.2899999999999999E-2</v>
      </c>
    </row>
    <row r="39" spans="1:5" ht="16.5" x14ac:dyDescent="0.3">
      <c r="A39" s="22" t="s">
        <v>23</v>
      </c>
      <c r="B39" s="23"/>
      <c r="C39" s="76"/>
      <c r="D39" s="24"/>
      <c r="E39" s="25"/>
    </row>
    <row r="40" spans="1:5" ht="16.5" x14ac:dyDescent="0.3">
      <c r="A40" s="10" t="s">
        <v>24</v>
      </c>
      <c r="B40" s="11"/>
      <c r="C40" s="73"/>
      <c r="D40" s="17"/>
      <c r="E40" s="18"/>
    </row>
    <row r="41" spans="1:5" ht="16.5" x14ac:dyDescent="0.3">
      <c r="A41" s="10" t="s">
        <v>25</v>
      </c>
      <c r="B41" s="11"/>
      <c r="C41" s="73"/>
      <c r="D41" s="17"/>
      <c r="E41" s="18"/>
    </row>
    <row r="42" spans="1:5" ht="16.5" x14ac:dyDescent="0.3">
      <c r="A42" s="10" t="s">
        <v>20</v>
      </c>
      <c r="B42" s="11"/>
      <c r="C42" s="73"/>
      <c r="D42" s="17"/>
      <c r="E42" s="18"/>
    </row>
    <row r="43" spans="1:5" ht="16.5" x14ac:dyDescent="0.3">
      <c r="A43" s="19" t="s">
        <v>27</v>
      </c>
      <c r="B43" s="20">
        <f>SUM(B40:B42)</f>
        <v>0</v>
      </c>
      <c r="C43" s="74" t="e">
        <f>B43/B55</f>
        <v>#DIV/0!</v>
      </c>
      <c r="D43" s="20">
        <v>30472</v>
      </c>
      <c r="E43" s="21">
        <v>2.2100000000000002E-2</v>
      </c>
    </row>
    <row r="44" spans="1:5" ht="16.5" x14ac:dyDescent="0.3">
      <c r="A44" s="7" t="s">
        <v>0</v>
      </c>
      <c r="B44" s="15"/>
      <c r="C44" s="75"/>
      <c r="D44" s="8"/>
      <c r="E44" s="16"/>
    </row>
    <row r="45" spans="1:5" ht="16.5" x14ac:dyDescent="0.3">
      <c r="A45" s="26" t="s">
        <v>75</v>
      </c>
      <c r="B45" s="11"/>
      <c r="C45" s="73"/>
      <c r="D45" s="17"/>
      <c r="E45" s="18"/>
    </row>
    <row r="46" spans="1:5" ht="16.5" x14ac:dyDescent="0.3">
      <c r="A46" s="10" t="s">
        <v>17</v>
      </c>
      <c r="B46" s="11"/>
      <c r="C46" s="73"/>
      <c r="D46" s="17"/>
      <c r="E46" s="18"/>
    </row>
    <row r="47" spans="1:5" ht="16.5" x14ac:dyDescent="0.3">
      <c r="A47" s="10" t="s">
        <v>76</v>
      </c>
      <c r="B47" s="11"/>
      <c r="C47" s="73"/>
      <c r="D47" s="17"/>
      <c r="E47" s="18"/>
    </row>
    <row r="48" spans="1:5" ht="16.5" x14ac:dyDescent="0.3">
      <c r="A48" s="10" t="s">
        <v>20</v>
      </c>
      <c r="B48" s="11"/>
      <c r="C48" s="73"/>
      <c r="D48" s="17"/>
      <c r="E48" s="18"/>
    </row>
    <row r="49" spans="1:6" ht="16.5" x14ac:dyDescent="0.3">
      <c r="A49" s="19" t="s">
        <v>27</v>
      </c>
      <c r="B49" s="20">
        <f>SUM(B45:B48)</f>
        <v>0</v>
      </c>
      <c r="C49" s="74" t="e">
        <f>B49/B55</f>
        <v>#DIV/0!</v>
      </c>
      <c r="D49" s="20">
        <v>16471</v>
      </c>
      <c r="E49" s="21">
        <v>1.2E-2</v>
      </c>
    </row>
    <row r="50" spans="1:6" ht="9.9499999999999993" customHeight="1" x14ac:dyDescent="0.3">
      <c r="A50" s="27"/>
      <c r="B50" s="28"/>
      <c r="C50" s="77"/>
      <c r="D50" s="29"/>
      <c r="E50" s="30"/>
    </row>
    <row r="51" spans="1:6" ht="16.5" x14ac:dyDescent="0.3">
      <c r="A51" s="7" t="s">
        <v>46</v>
      </c>
      <c r="B51" s="15"/>
      <c r="C51" s="75"/>
      <c r="D51" s="8"/>
      <c r="E51" s="16"/>
      <c r="F51" s="4"/>
    </row>
    <row r="52" spans="1:6" ht="8.1" customHeight="1" x14ac:dyDescent="0.3">
      <c r="A52" s="27"/>
      <c r="B52" s="28"/>
      <c r="C52" s="77"/>
      <c r="D52" s="29"/>
      <c r="E52" s="30"/>
    </row>
    <row r="53" spans="1:6" ht="16.5" x14ac:dyDescent="0.3">
      <c r="A53" s="31" t="s">
        <v>28</v>
      </c>
      <c r="B53" s="32">
        <f>SUM(B12+B49+B25+B8+B31+B18+B43+B38)</f>
        <v>0</v>
      </c>
      <c r="C53" s="78" t="e">
        <f>SUM(C12+C49+C25+C8+C31+C18+C43+C38)</f>
        <v>#DIV/0!</v>
      </c>
      <c r="D53" s="32">
        <v>1185559</v>
      </c>
      <c r="E53" s="93">
        <v>0.86</v>
      </c>
    </row>
    <row r="54" spans="1:6" ht="9.9499999999999993" customHeight="1" x14ac:dyDescent="0.3">
      <c r="A54" s="27"/>
      <c r="B54" s="28"/>
      <c r="C54" s="77"/>
      <c r="D54" s="29"/>
      <c r="E54" s="30"/>
    </row>
    <row r="55" spans="1:6" ht="16.5" x14ac:dyDescent="0.3">
      <c r="A55" s="31" t="s">
        <v>37</v>
      </c>
      <c r="B55" s="32">
        <v>0</v>
      </c>
      <c r="C55" s="78"/>
      <c r="D55" s="33"/>
      <c r="E55" s="34"/>
    </row>
    <row r="56" spans="1:6" ht="9.9499999999999993" customHeight="1" x14ac:dyDescent="0.3">
      <c r="A56" s="27"/>
      <c r="B56" s="28"/>
      <c r="C56" s="77"/>
      <c r="D56" s="29"/>
      <c r="E56" s="30"/>
    </row>
    <row r="57" spans="1:6" ht="17.25" thickBot="1" x14ac:dyDescent="0.35">
      <c r="A57" s="35" t="s">
        <v>29</v>
      </c>
      <c r="B57" s="36">
        <f>SUM(B55-B53)</f>
        <v>0</v>
      </c>
      <c r="C57" s="79" t="e">
        <f>B57/B55</f>
        <v>#DIV/0!</v>
      </c>
      <c r="D57" s="36"/>
      <c r="E57" s="37"/>
    </row>
    <row r="58" spans="1:6" x14ac:dyDescent="0.25">
      <c r="A58" s="2"/>
      <c r="B58" s="12"/>
      <c r="C58" s="12"/>
      <c r="D58" s="2"/>
      <c r="E58" s="2"/>
    </row>
    <row r="60" spans="1:6" ht="22.5" customHeight="1" x14ac:dyDescent="0.25">
      <c r="A60" s="104" t="s">
        <v>98</v>
      </c>
      <c r="B60" s="104"/>
      <c r="C60" s="104"/>
      <c r="D60" s="104"/>
      <c r="E60" s="104"/>
    </row>
    <row r="61" spans="1:6" ht="19.5" customHeight="1" x14ac:dyDescent="0.25">
      <c r="A61" s="104"/>
      <c r="B61" s="104"/>
      <c r="C61" s="104"/>
      <c r="D61" s="104"/>
      <c r="E61" s="104"/>
    </row>
  </sheetData>
  <mergeCells count="3">
    <mergeCell ref="A1:E1"/>
    <mergeCell ref="A60:E61"/>
    <mergeCell ref="A2:E2"/>
  </mergeCells>
  <phoneticPr fontId="1" type="noConversion"/>
  <pageMargins left="0.25" right="0.25" top="0.25" bottom="0.25" header="0.3" footer="0.3"/>
  <pageSetup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Normal="100" workbookViewId="0">
      <selection sqref="A1:G1"/>
    </sheetView>
  </sheetViews>
  <sheetFormatPr defaultRowHeight="14.25" x14ac:dyDescent="0.25"/>
  <cols>
    <col min="1" max="1" width="55.5703125" style="3" customWidth="1"/>
    <col min="2" max="3" width="15.7109375" style="3" customWidth="1"/>
    <col min="4" max="4" width="15" style="3" customWidth="1"/>
    <col min="5" max="5" width="15.7109375" style="3" customWidth="1"/>
    <col min="6" max="6" width="14.7109375" style="3" customWidth="1"/>
    <col min="7" max="7" width="14.28515625" style="3" customWidth="1"/>
    <col min="8" max="16384" width="9.140625" style="3"/>
  </cols>
  <sheetData>
    <row r="1" spans="1:7" ht="30" customHeight="1" x14ac:dyDescent="0.25">
      <c r="A1" s="100" t="s">
        <v>55</v>
      </c>
      <c r="B1" s="101"/>
      <c r="C1" s="101"/>
      <c r="D1" s="101"/>
      <c r="E1" s="101"/>
      <c r="F1" s="101"/>
      <c r="G1" s="102"/>
    </row>
    <row r="2" spans="1:7" x14ac:dyDescent="0.25">
      <c r="A2" s="108" t="s">
        <v>56</v>
      </c>
      <c r="B2" s="109"/>
      <c r="C2" s="109"/>
      <c r="D2" s="109"/>
      <c r="E2" s="109"/>
      <c r="F2" s="109"/>
      <c r="G2" s="110"/>
    </row>
    <row r="3" spans="1:7" x14ac:dyDescent="0.25">
      <c r="A3" s="108" t="s">
        <v>32</v>
      </c>
      <c r="B3" s="109"/>
      <c r="C3" s="109"/>
      <c r="D3" s="109"/>
      <c r="E3" s="109"/>
      <c r="F3" s="109"/>
      <c r="G3" s="110"/>
    </row>
    <row r="4" spans="1:7" ht="67.5" customHeight="1" x14ac:dyDescent="0.3">
      <c r="A4" s="13" t="s">
        <v>5</v>
      </c>
      <c r="B4" s="53" t="s">
        <v>6</v>
      </c>
      <c r="C4" s="54" t="s">
        <v>7</v>
      </c>
      <c r="D4" s="40" t="s">
        <v>84</v>
      </c>
      <c r="E4" s="41" t="s">
        <v>88</v>
      </c>
      <c r="F4" s="41" t="s">
        <v>89</v>
      </c>
      <c r="G4" s="84" t="s">
        <v>90</v>
      </c>
    </row>
    <row r="5" spans="1:7" ht="16.5" x14ac:dyDescent="0.3">
      <c r="A5" s="10" t="s">
        <v>42</v>
      </c>
      <c r="B5" s="55">
        <f>SUM('Detailed Budget by Category'!B8)</f>
        <v>0</v>
      </c>
      <c r="C5" s="42" t="e">
        <f>SUM(B5)/B16</f>
        <v>#DIV/0!</v>
      </c>
      <c r="D5" s="55">
        <v>21990</v>
      </c>
      <c r="E5" s="43">
        <v>1.5699999999999999E-2</v>
      </c>
      <c r="F5" s="55">
        <v>70</v>
      </c>
      <c r="G5" s="85">
        <v>93088</v>
      </c>
    </row>
    <row r="6" spans="1:7" ht="16.5" x14ac:dyDescent="0.3">
      <c r="A6" s="10" t="s">
        <v>41</v>
      </c>
      <c r="B6" s="55">
        <f>SUM('Detailed Budget by Category'!B12)</f>
        <v>0</v>
      </c>
      <c r="C6" s="42" t="e">
        <f>SUM(B6)/B16</f>
        <v>#DIV/0!</v>
      </c>
      <c r="D6" s="55">
        <v>900963</v>
      </c>
      <c r="E6" s="43">
        <v>0.65410000000000001</v>
      </c>
      <c r="F6" s="55">
        <v>651558</v>
      </c>
      <c r="G6" s="85">
        <v>1098203</v>
      </c>
    </row>
    <row r="7" spans="1:7" ht="16.5" x14ac:dyDescent="0.3">
      <c r="A7" s="10" t="s">
        <v>1</v>
      </c>
      <c r="B7" s="55">
        <f>SUM('Detailed Budget by Category'!B18)</f>
        <v>0</v>
      </c>
      <c r="C7" s="42" t="e">
        <f>SUM(B7)/B16</f>
        <v>#DIV/0!</v>
      </c>
      <c r="D7" s="55">
        <v>47792</v>
      </c>
      <c r="E7" s="43">
        <v>3.4599999999999999E-2</v>
      </c>
      <c r="F7" s="55">
        <v>11902</v>
      </c>
      <c r="G7" s="85">
        <v>226191</v>
      </c>
    </row>
    <row r="8" spans="1:7" ht="16.5" x14ac:dyDescent="0.3">
      <c r="A8" s="10" t="s">
        <v>79</v>
      </c>
      <c r="B8" s="55">
        <f>SUM('Detailed Budget by Category'!B25)</f>
        <v>0</v>
      </c>
      <c r="C8" s="44" t="e">
        <f>SUM(B8)/B16</f>
        <v>#DIV/0!</v>
      </c>
      <c r="D8" s="55">
        <v>78582</v>
      </c>
      <c r="E8" s="43">
        <v>5.7000000000000002E-2</v>
      </c>
      <c r="F8" s="55">
        <v>24537</v>
      </c>
      <c r="G8" s="85">
        <v>134577</v>
      </c>
    </row>
    <row r="9" spans="1:7" ht="16.5" x14ac:dyDescent="0.3">
      <c r="A9" s="10" t="s">
        <v>21</v>
      </c>
      <c r="B9" s="55">
        <f>SUM('Detailed Budget by Category'!B31)</f>
        <v>0</v>
      </c>
      <c r="C9" s="42" t="e">
        <f>SUM(B9)/B16</f>
        <v>#DIV/0!</v>
      </c>
      <c r="D9" s="55">
        <v>44297</v>
      </c>
      <c r="E9" s="43">
        <v>3.2000000000000001E-2</v>
      </c>
      <c r="F9" s="55">
        <v>2123</v>
      </c>
      <c r="G9" s="85">
        <v>210668</v>
      </c>
    </row>
    <row r="10" spans="1:7" ht="16.5" x14ac:dyDescent="0.3">
      <c r="A10" s="10" t="s">
        <v>4</v>
      </c>
      <c r="B10" s="55">
        <f>SUM('Detailed Budget by Category'!B38)</f>
        <v>0</v>
      </c>
      <c r="C10" s="42" t="e">
        <f>SUM(B10)/B16</f>
        <v>#DIV/0!</v>
      </c>
      <c r="D10" s="55">
        <v>45251</v>
      </c>
      <c r="E10" s="43">
        <v>3.2899999999999999E-2</v>
      </c>
      <c r="F10" s="55">
        <v>24326</v>
      </c>
      <c r="G10" s="85">
        <v>71531</v>
      </c>
    </row>
    <row r="11" spans="1:7" ht="16.5" x14ac:dyDescent="0.3">
      <c r="A11" s="10" t="s">
        <v>2</v>
      </c>
      <c r="B11" s="55">
        <f>SUM('Detailed Budget by Category'!B43)</f>
        <v>0</v>
      </c>
      <c r="C11" s="42" t="e">
        <f>SUM(B11)/B16</f>
        <v>#DIV/0!</v>
      </c>
      <c r="D11" s="55">
        <v>30472</v>
      </c>
      <c r="E11" s="43">
        <v>2.2100000000000002E-2</v>
      </c>
      <c r="F11" s="55">
        <v>8297</v>
      </c>
      <c r="G11" s="85">
        <v>56916</v>
      </c>
    </row>
    <row r="12" spans="1:7" ht="16.5" x14ac:dyDescent="0.3">
      <c r="A12" s="10" t="s">
        <v>0</v>
      </c>
      <c r="B12" s="55">
        <f>SUM('Detailed Budget by Category'!B49)</f>
        <v>0</v>
      </c>
      <c r="C12" s="42" t="e">
        <f>SUM(B12)/B16</f>
        <v>#DIV/0!</v>
      </c>
      <c r="D12" s="55">
        <v>16471</v>
      </c>
      <c r="E12" s="43">
        <v>1.2E-2</v>
      </c>
      <c r="F12" s="55">
        <v>602</v>
      </c>
      <c r="G12" s="85">
        <v>58113</v>
      </c>
    </row>
    <row r="13" spans="1:7" s="47" customFormat="1" ht="16.5" x14ac:dyDescent="0.3">
      <c r="A13" s="31" t="s">
        <v>28</v>
      </c>
      <c r="B13" s="56">
        <f>SUM(B5:B12)</f>
        <v>0</v>
      </c>
      <c r="C13" s="46" t="e">
        <f>SUM(C5:C12)</f>
        <v>#DIV/0!</v>
      </c>
      <c r="D13" s="56">
        <v>1185559</v>
      </c>
      <c r="E13" s="92">
        <v>0.86</v>
      </c>
      <c r="F13" s="56">
        <v>865496</v>
      </c>
      <c r="G13" s="86">
        <v>1376318</v>
      </c>
    </row>
    <row r="14" spans="1:7" s="47" customFormat="1" ht="16.5" x14ac:dyDescent="0.3">
      <c r="A14" s="48"/>
      <c r="B14" s="57"/>
      <c r="C14" s="49"/>
      <c r="D14" s="57"/>
      <c r="E14" s="50"/>
      <c r="G14" s="87"/>
    </row>
    <row r="15" spans="1:7" ht="16.5" x14ac:dyDescent="0.3">
      <c r="A15" s="10" t="s">
        <v>3</v>
      </c>
      <c r="B15" s="55">
        <f>SUM('Detailed Budget by Category'!B57)</f>
        <v>0</v>
      </c>
      <c r="C15" s="51" t="e">
        <f>SUM(B15)/B16</f>
        <v>#DIV/0!</v>
      </c>
      <c r="D15" s="55">
        <v>192145</v>
      </c>
      <c r="E15" s="94">
        <v>0.14000000000000001</v>
      </c>
      <c r="F15" s="55"/>
      <c r="G15" s="85"/>
    </row>
    <row r="16" spans="1:7" ht="38.25" customHeight="1" thickBot="1" x14ac:dyDescent="0.35">
      <c r="A16" s="90" t="s">
        <v>43</v>
      </c>
      <c r="B16" s="56">
        <f>SUM('Detailed Budget by Category'!B55)</f>
        <v>0</v>
      </c>
      <c r="C16" s="46" t="e">
        <f>SUM(C13+C15)</f>
        <v>#DIV/0!</v>
      </c>
      <c r="D16" s="56">
        <f>SUM(D13+D15)</f>
        <v>1377704</v>
      </c>
      <c r="E16" s="82"/>
      <c r="F16" s="88"/>
      <c r="G16" s="89"/>
    </row>
    <row r="18" spans="1:7" x14ac:dyDescent="0.25">
      <c r="C18" s="45"/>
    </row>
    <row r="19" spans="1:7" ht="30.75" customHeight="1" x14ac:dyDescent="0.25">
      <c r="A19" s="111" t="s">
        <v>98</v>
      </c>
      <c r="B19" s="111"/>
      <c r="C19" s="111"/>
      <c r="D19" s="111"/>
      <c r="E19" s="111"/>
      <c r="F19" s="111"/>
      <c r="G19" s="111"/>
    </row>
  </sheetData>
  <mergeCells count="4">
    <mergeCell ref="A1:G1"/>
    <mergeCell ref="A2:G2"/>
    <mergeCell ref="A3:G3"/>
    <mergeCell ref="A19:G19"/>
  </mergeCells>
  <phoneticPr fontId="1" type="noConversion"/>
  <pageMargins left="0.25" right="0.25" top="0.25" bottom="0.25" header="0.3" footer="0.3"/>
  <pageSetup scale="9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Overview &amp; Instructions</vt:lpstr>
      <vt:lpstr>Salary Targets by Position</vt:lpstr>
      <vt:lpstr>Detailed Budget by Category</vt:lpstr>
      <vt:lpstr>Budget Targets by Category</vt:lpstr>
      <vt:lpstr>'Budget Targets by Category'!Print_Area</vt:lpstr>
      <vt:lpstr>'Detailed Budget by Category'!Print_Area</vt:lpstr>
    </vt:vector>
  </TitlesOfParts>
  <Company>CMF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Congressional Management Foundation</dc:creator>
  <cp:lastModifiedBy>Nicole Folk Cooper</cp:lastModifiedBy>
  <cp:lastPrinted>2020-10-29T16:40:57Z</cp:lastPrinted>
  <dcterms:created xsi:type="dcterms:W3CDTF">2006-11-10T20:24:45Z</dcterms:created>
  <dcterms:modified xsi:type="dcterms:W3CDTF">2020-11-03T23:38:27Z</dcterms:modified>
</cp:coreProperties>
</file>